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基金會\001帳務\002財務及申報\003勸募專案\18勸募(1070701-1110430)\003. 2018勸募結案\"/>
    </mc:Choice>
  </mc:AlternateContent>
  <bookViews>
    <workbookView xWindow="0" yWindow="0" windowWidth="23040" windowHeight="9324"/>
  </bookViews>
  <sheets>
    <sheet name="18-結案收支" sheetId="1" r:id="rId1"/>
  </sheets>
  <definedNames>
    <definedName name="_xlnm.Print_Titles" localSheetId="0">'18-結案收支'!$4:$4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48" i="1" l="1"/>
  <c r="C45" i="1"/>
  <c r="B43" i="1"/>
  <c r="C37" i="1" s="1"/>
  <c r="B32" i="1"/>
  <c r="C30" i="1" s="1"/>
  <c r="B27" i="1"/>
  <c r="B25" i="1"/>
  <c r="C19" i="1"/>
  <c r="C13" i="1"/>
  <c r="D5" i="1"/>
  <c r="D36" i="1" l="1"/>
  <c r="C23" i="1"/>
  <c r="D22" i="1" s="1"/>
  <c r="D12" i="1" s="1"/>
  <c r="D51" i="1" s="1"/>
</calcChain>
</file>

<file path=xl/sharedStrings.xml><?xml version="1.0" encoding="utf-8"?>
<sst xmlns="http://schemas.openxmlformats.org/spreadsheetml/2006/main" count="90" uniqueCount="85">
  <si>
    <t xml:space="preserve">107/07/01至111/04/30 </t>
    <phoneticPr fontId="2" type="noConversion"/>
  </si>
  <si>
    <t>衛部救字第1071362511號</t>
    <phoneticPr fontId="2" type="noConversion"/>
  </si>
  <si>
    <t>類別</t>
    <phoneticPr fontId="2" type="noConversion"/>
  </si>
  <si>
    <t>金額</t>
    <phoneticPr fontId="2" type="noConversion"/>
  </si>
  <si>
    <t>小計</t>
    <phoneticPr fontId="2" type="noConversion"/>
  </si>
  <si>
    <t>合計</t>
    <phoneticPr fontId="2" type="noConversion"/>
  </si>
  <si>
    <t>說明</t>
    <phoneticPr fontId="2" type="noConversion"/>
  </si>
  <si>
    <t>收入</t>
    <phoneticPr fontId="2" type="noConversion"/>
  </si>
  <si>
    <t>募款期間107/7/1至108/6/30</t>
    <phoneticPr fontId="2" type="noConversion"/>
  </si>
  <si>
    <t xml:space="preserve">  勸募收入</t>
  </si>
  <si>
    <t xml:space="preserve">    募款餐會</t>
    <phoneticPr fontId="2" type="noConversion"/>
  </si>
  <si>
    <t>10人*40桌</t>
    <phoneticPr fontId="2" type="noConversion"/>
  </si>
  <si>
    <t xml:space="preserve">    小蘋果</t>
    <phoneticPr fontId="2" type="noConversion"/>
  </si>
  <si>
    <t>收回4104顆</t>
    <phoneticPr fontId="2" type="noConversion"/>
  </si>
  <si>
    <t xml:space="preserve">    捐款送好禮</t>
    <phoneticPr fontId="2" type="noConversion"/>
  </si>
  <si>
    <t xml:space="preserve">    一般捐款</t>
    <phoneticPr fontId="2" type="noConversion"/>
  </si>
  <si>
    <t xml:space="preserve">  利息收入</t>
  </si>
  <si>
    <t>費用</t>
    <phoneticPr fontId="2" type="noConversion"/>
  </si>
  <si>
    <t>使用期間107/7/1至111/4/30</t>
    <phoneticPr fontId="2" type="noConversion"/>
  </si>
  <si>
    <t>募款活動必要支出</t>
    <phoneticPr fontId="2" type="noConversion"/>
  </si>
  <si>
    <t xml:space="preserve">  文宣品與宣導活動</t>
    <phoneticPr fontId="2" type="noConversion"/>
  </si>
  <si>
    <t>募款書2000本</t>
    <phoneticPr fontId="2" type="noConversion"/>
  </si>
  <si>
    <t xml:space="preserve">  公益募款活動</t>
    <phoneticPr fontId="2" type="noConversion"/>
  </si>
  <si>
    <t>募款餐會$751,535/小蘋果活動$120,193/捐款好禮等其他活動$10,520</t>
    <phoneticPr fontId="2" type="noConversion"/>
  </si>
  <si>
    <t xml:space="preserve">  人事費</t>
    <phoneticPr fontId="2" type="noConversion"/>
  </si>
  <si>
    <t>募款書插畫美編文編$54,420/小蘋果包裝及整理$17,010/餐會文宣設計$6,500</t>
    <phoneticPr fontId="2" type="noConversion"/>
  </si>
  <si>
    <t xml:space="preserve">  整體行政雜支</t>
    <phoneticPr fontId="2" type="noConversion"/>
  </si>
  <si>
    <t>簡訊點數費用$100,000/感謝狀明信片郵資匯費運費車資誤餐等$167,098</t>
    <phoneticPr fontId="2" type="noConversion"/>
  </si>
  <si>
    <t>行政辦公雜支費</t>
    <phoneticPr fontId="2" type="noConversion"/>
  </si>
  <si>
    <t>募款書及MV採訪差旅費$89,389/剖蘋果$80,387/NewsLetter郵資運費$13,949</t>
    <phoneticPr fontId="2" type="noConversion"/>
  </si>
  <si>
    <t>服務人事費</t>
    <phoneticPr fontId="2" type="noConversion"/>
  </si>
  <si>
    <t xml:space="preserve">  東光計畫專員人事費</t>
    <phoneticPr fontId="2" type="noConversion"/>
  </si>
  <si>
    <t>東光辦公室3人</t>
    <phoneticPr fontId="2" type="noConversion"/>
  </si>
  <si>
    <t xml:space="preserve">  專案人事費</t>
    <phoneticPr fontId="2" type="noConversion"/>
  </si>
  <si>
    <t>薪資獎金$474,000/勞健退$89,038</t>
    <phoneticPr fontId="2" type="noConversion"/>
  </si>
  <si>
    <t>課業輔導費</t>
    <phoneticPr fontId="2" type="noConversion"/>
  </si>
  <si>
    <t xml:space="preserve">  北中南部陪讀計畫</t>
    <phoneticPr fontId="2" type="noConversion"/>
  </si>
  <si>
    <t>小太陽計畫約21據點395人</t>
    <phoneticPr fontId="2" type="noConversion"/>
  </si>
  <si>
    <t xml:space="preserve">    補助款</t>
  </si>
  <si>
    <t>課陪輔導/餐點</t>
    <phoneticPr fontId="2" type="noConversion"/>
  </si>
  <si>
    <t xml:space="preserve">    美語戲劇</t>
    <phoneticPr fontId="2" type="noConversion"/>
  </si>
  <si>
    <t>HappyEnglishParty</t>
    <phoneticPr fontId="2" type="noConversion"/>
  </si>
  <si>
    <t xml:space="preserve">    Pagamo線上學習</t>
    <phoneticPr fontId="2" type="noConversion"/>
  </si>
  <si>
    <t>素養品學堂平台$700,000/Pagamo及哈書客獎勵$317,581</t>
    <phoneticPr fontId="2" type="noConversion"/>
  </si>
  <si>
    <t xml:space="preserve">    北中南區營會</t>
    <phoneticPr fontId="2" type="noConversion"/>
  </si>
  <si>
    <t>118人</t>
    <phoneticPr fontId="2" type="noConversion"/>
  </si>
  <si>
    <t xml:space="preserve">    暖88圓夢</t>
    <phoneticPr fontId="2" type="noConversion"/>
  </si>
  <si>
    <t>4據點4人</t>
    <phoneticPr fontId="2" type="noConversion"/>
  </si>
  <si>
    <t xml:space="preserve">    行政費用</t>
    <phoneticPr fontId="2" type="noConversion"/>
  </si>
  <si>
    <t>師訓/訪據點/講師指導/車資誤餐郵資文具等</t>
    <phoneticPr fontId="2" type="noConversion"/>
  </si>
  <si>
    <t xml:space="preserve">  東部陪讀計畫</t>
    <phoneticPr fontId="2" type="noConversion"/>
  </si>
  <si>
    <t>東光計畫約18據點386人</t>
    <phoneticPr fontId="2" type="noConversion"/>
  </si>
  <si>
    <t>課陪輔導/晚餐/學費/月票/進步獎勵等</t>
    <phoneticPr fontId="2" type="noConversion"/>
  </si>
  <si>
    <t xml:space="preserve">    訪東助鞋</t>
    <phoneticPr fontId="2" type="noConversion"/>
  </si>
  <si>
    <t>354雙鞋$354,000/訪東助鞋差旅$30,497</t>
    <phoneticPr fontId="2" type="noConversion"/>
  </si>
  <si>
    <t xml:space="preserve">    愛國蒲麗寶樂園遊</t>
    <phoneticPr fontId="2" type="noConversion"/>
  </si>
  <si>
    <t>36人</t>
    <phoneticPr fontId="2" type="noConversion"/>
  </si>
  <si>
    <t>郵資/交通費/訪東據點差旅費等</t>
    <phoneticPr fontId="2" type="noConversion"/>
  </si>
  <si>
    <t>社區服務費</t>
    <phoneticPr fontId="2" type="noConversion"/>
  </si>
  <si>
    <t xml:space="preserve">  救助及慰問</t>
    <phoneticPr fontId="2" type="noConversion"/>
  </si>
  <si>
    <t xml:space="preserve">    急難救助</t>
    <phoneticPr fontId="2" type="noConversion"/>
  </si>
  <si>
    <t>199人次</t>
    <phoneticPr fontId="2" type="noConversion"/>
  </si>
  <si>
    <t xml:space="preserve">    節日慰問金</t>
    <phoneticPr fontId="2" type="noConversion"/>
  </si>
  <si>
    <t>131戶次春節中秋端午慰問金</t>
    <phoneticPr fontId="2" type="noConversion"/>
  </si>
  <si>
    <t xml:space="preserve">    救災台鐵太魯閣翻車</t>
    <phoneticPr fontId="2" type="noConversion"/>
  </si>
  <si>
    <t>台東及新北市府</t>
    <phoneticPr fontId="2" type="noConversion"/>
  </si>
  <si>
    <t xml:space="preserve">    援助東非沙蚤興學</t>
    <phoneticPr fontId="2" type="noConversion"/>
  </si>
  <si>
    <t>舊鞋救命</t>
    <phoneticPr fontId="2" type="noConversion"/>
  </si>
  <si>
    <t xml:space="preserve">    街友事工</t>
    <phoneticPr fontId="2" type="noConversion"/>
  </si>
  <si>
    <t>基督生命協會$620,000/聖誕送餐暖暖包睡墊厚襪等$47,620</t>
    <phoneticPr fontId="2" type="noConversion"/>
  </si>
  <si>
    <t xml:space="preserve">    關懷防疫及孤老弱勢</t>
    <phoneticPr fontId="2" type="noConversion"/>
  </si>
  <si>
    <t>6-12月匯恩協會$105,000/待用餐關懷獨居長輩及防疫醫護等$67,745</t>
    <phoneticPr fontId="2" type="noConversion"/>
  </si>
  <si>
    <t xml:space="preserve">  清寒學生</t>
    <phoneticPr fontId="2" type="noConversion"/>
  </si>
  <si>
    <t xml:space="preserve">    生活助學金</t>
    <phoneticPr fontId="2" type="noConversion"/>
  </si>
  <si>
    <t>復興鄉14名</t>
    <phoneticPr fontId="2" type="noConversion"/>
  </si>
  <si>
    <t xml:space="preserve">    獎助學金</t>
    <phoneticPr fontId="2" type="noConversion"/>
  </si>
  <si>
    <t>大專43人次/高中6人次</t>
    <phoneticPr fontId="2" type="noConversion"/>
  </si>
  <si>
    <t xml:space="preserve">  行政費用</t>
    <phoneticPr fontId="2" type="noConversion"/>
  </si>
  <si>
    <t>探訪車資/物資運費</t>
    <phoneticPr fontId="2" type="noConversion"/>
  </si>
  <si>
    <t>更生教化費</t>
    <phoneticPr fontId="2" type="noConversion"/>
  </si>
  <si>
    <t xml:space="preserve">  教化課程活動</t>
    <phoneticPr fontId="2" type="noConversion"/>
  </si>
  <si>
    <t>聖經100本/手抄本聖經1000本/聖經充滿我經文320套</t>
    <phoneticPr fontId="2" type="noConversion"/>
  </si>
  <si>
    <t>年曆卡1萬份/聖誕糕4300份/襪子8100雙</t>
    <phoneticPr fontId="2" type="noConversion"/>
  </si>
  <si>
    <t>勸募專案餘額</t>
    <phoneticPr fontId="2" type="noConversion"/>
  </si>
  <si>
    <t>「2018給夢想一雙翅膀」勸募財物使用完竣報告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</si>
</sst>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7" x14ac:knownFonts="1">
    <font>
      <sz val="12"/>
      <color theme="1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3"/>
      <name val="標楷體"/>
      <family val="4"/>
      <charset val="136"/>
    </font>
    <font>
      <sz val="14"/>
      <name val="標楷體"/>
      <family val="4"/>
      <charset val="136"/>
    </font>
    <font>
      <b/>
      <sz val="9"/>
      <name val="標楷體"/>
      <family val="4"/>
      <charset val="136"/>
    </font>
    <font>
      <sz val="14"/>
      <color rgb="FF000000"/>
      <name val="標楷體"/>
      <family val="4"/>
      <charset val="136"/>
    </font>
    <font>
      <sz val="13"/>
      <name val="標楷體"/>
      <family val="4"/>
      <charset val="136"/>
    </font>
    <font>
      <sz val="12"/>
      <name val="標楷體"/>
      <family val="4"/>
      <charset val="136"/>
    </font>
    <font>
      <u/>
      <sz val="13"/>
      <color rgb="FF0000FF"/>
      <name val="標楷體"/>
      <family val="4"/>
      <charset val="136"/>
    </font>
    <font>
      <b/>
      <sz val="13"/>
      <color rgb="FF0000FF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FF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right" vertical="center"/>
    </xf>
    <xf numFmtId="176" fontId="5" fillId="2" borderId="2" xfId="0" applyNumberFormat="1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vertical="center"/>
    </xf>
    <xf numFmtId="177" fontId="7" fillId="2" borderId="2" xfId="0" applyNumberFormat="1" applyFont="1" applyFill="1" applyBorder="1" applyAlignment="1">
      <alignment horizontal="left" vertical="center"/>
    </xf>
    <xf numFmtId="176" fontId="8" fillId="0" borderId="0" xfId="0" applyNumberFormat="1" applyFont="1" applyAlignment="1">
      <alignment vertical="center"/>
    </xf>
    <xf numFmtId="0" fontId="9" fillId="0" borderId="2" xfId="0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1" fillId="0" borderId="2" xfId="0" applyFont="1" applyFill="1" applyBorder="1" applyAlignment="1">
      <alignment vertical="center"/>
    </xf>
    <xf numFmtId="176" fontId="12" fillId="0" borderId="2" xfId="0" applyNumberFormat="1" applyFont="1" applyFill="1" applyBorder="1" applyAlignment="1">
      <alignment horizontal="right" vertical="center"/>
    </xf>
    <xf numFmtId="176" fontId="13" fillId="0" borderId="2" xfId="0" applyNumberFormat="1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176" fontId="13" fillId="0" borderId="2" xfId="0" applyNumberFormat="1" applyFont="1" applyFill="1" applyBorder="1" applyAlignment="1">
      <alignment horizontal="right" vertical="center"/>
    </xf>
    <xf numFmtId="176" fontId="13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>
      <alignment vertical="center"/>
    </xf>
    <xf numFmtId="176" fontId="14" fillId="0" borderId="2" xfId="0" applyNumberFormat="1" applyFont="1" applyFill="1" applyBorder="1">
      <alignment vertical="center"/>
    </xf>
    <xf numFmtId="0" fontId="15" fillId="0" borderId="2" xfId="0" applyFont="1" applyFill="1" applyBorder="1">
      <alignment vertical="center"/>
    </xf>
    <xf numFmtId="176" fontId="5" fillId="0" borderId="2" xfId="0" applyNumberFormat="1" applyFont="1" applyFill="1" applyBorder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2" xfId="0" applyFont="1" applyFill="1" applyBorder="1">
      <alignment vertical="center"/>
    </xf>
    <xf numFmtId="176" fontId="13" fillId="0" borderId="2" xfId="0" applyNumberFormat="1" applyFont="1" applyFill="1" applyBorder="1">
      <alignment vertical="center"/>
    </xf>
    <xf numFmtId="177" fontId="9" fillId="0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>
      <alignment vertical="center"/>
    </xf>
    <xf numFmtId="176" fontId="13" fillId="0" borderId="0" xfId="0" applyNumberFormat="1" applyFont="1" applyAlignment="1">
      <alignment vertical="center"/>
    </xf>
    <xf numFmtId="0" fontId="16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topLeftCell="A34" workbookViewId="0">
      <selection activeCell="K41" sqref="K41"/>
    </sheetView>
  </sheetViews>
  <sheetFormatPr defaultRowHeight="19.8" x14ac:dyDescent="0.3"/>
  <cols>
    <col min="1" max="1" width="27.88671875" style="47" customWidth="1"/>
    <col min="2" max="2" width="16.6640625" style="48" customWidth="1"/>
    <col min="3" max="3" width="16.33203125" style="49" customWidth="1"/>
    <col min="4" max="4" width="16.21875" style="50" customWidth="1"/>
    <col min="5" max="5" width="26.5546875" style="51" customWidth="1"/>
    <col min="6" max="6" width="8.88671875" style="2" customWidth="1"/>
    <col min="7" max="16384" width="8.88671875" style="2"/>
  </cols>
  <sheetData>
    <row r="1" spans="1:6" x14ac:dyDescent="0.3">
      <c r="A1" s="52" t="s">
        <v>84</v>
      </c>
      <c r="B1" s="52"/>
      <c r="C1" s="52"/>
      <c r="D1" s="52"/>
      <c r="E1" s="52"/>
      <c r="F1" s="1"/>
    </row>
    <row r="2" spans="1:6" x14ac:dyDescent="0.3">
      <c r="A2" s="52" t="s">
        <v>0</v>
      </c>
      <c r="B2" s="52"/>
      <c r="C2" s="52"/>
      <c r="D2" s="52"/>
      <c r="E2" s="52"/>
      <c r="F2" s="1"/>
    </row>
    <row r="3" spans="1:6" x14ac:dyDescent="0.3">
      <c r="A3" s="53" t="s">
        <v>1</v>
      </c>
      <c r="B3" s="53"/>
      <c r="C3" s="53"/>
      <c r="D3" s="53"/>
      <c r="E3" s="53"/>
      <c r="F3" s="1"/>
    </row>
    <row r="4" spans="1:6" x14ac:dyDescent="0.3">
      <c r="A4" s="3" t="s">
        <v>2</v>
      </c>
      <c r="B4" s="4" t="s">
        <v>3</v>
      </c>
      <c r="C4" s="4" t="s">
        <v>4</v>
      </c>
      <c r="D4" s="4" t="s">
        <v>5</v>
      </c>
      <c r="E4" s="3" t="s">
        <v>6</v>
      </c>
      <c r="F4" s="5"/>
    </row>
    <row r="5" spans="1:6" x14ac:dyDescent="0.3">
      <c r="A5" s="6" t="s">
        <v>7</v>
      </c>
      <c r="B5" s="7"/>
      <c r="C5" s="8"/>
      <c r="D5" s="9">
        <f>SUM(C6:C11)</f>
        <v>19911730</v>
      </c>
      <c r="E5" s="10" t="s">
        <v>8</v>
      </c>
      <c r="F5" s="11"/>
    </row>
    <row r="6" spans="1:6" x14ac:dyDescent="0.3">
      <c r="A6" s="12" t="s">
        <v>9</v>
      </c>
      <c r="B6" s="13"/>
      <c r="C6" s="13">
        <f>SUM(B7:B10)</f>
        <v>19881049</v>
      </c>
      <c r="D6" s="14"/>
      <c r="E6" s="15"/>
      <c r="F6" s="16"/>
    </row>
    <row r="7" spans="1:6" x14ac:dyDescent="0.3">
      <c r="A7" s="12" t="s">
        <v>10</v>
      </c>
      <c r="B7" s="13">
        <v>5751547</v>
      </c>
      <c r="C7" s="14"/>
      <c r="D7" s="14"/>
      <c r="E7" s="15" t="s">
        <v>11</v>
      </c>
      <c r="F7" s="16"/>
    </row>
    <row r="8" spans="1:6" x14ac:dyDescent="0.3">
      <c r="A8" s="12" t="s">
        <v>12</v>
      </c>
      <c r="B8" s="13">
        <v>5268608</v>
      </c>
      <c r="C8" s="14"/>
      <c r="D8" s="14"/>
      <c r="E8" s="15" t="s">
        <v>13</v>
      </c>
      <c r="F8" s="16"/>
    </row>
    <row r="9" spans="1:6" x14ac:dyDescent="0.3">
      <c r="A9" s="12" t="s">
        <v>14</v>
      </c>
      <c r="B9" s="13">
        <v>581383</v>
      </c>
      <c r="C9" s="14"/>
      <c r="D9" s="14"/>
      <c r="E9" s="15"/>
      <c r="F9" s="16"/>
    </row>
    <row r="10" spans="1:6" x14ac:dyDescent="0.3">
      <c r="A10" s="12" t="s">
        <v>15</v>
      </c>
      <c r="B10" s="13">
        <v>8279511</v>
      </c>
      <c r="C10" s="14"/>
      <c r="D10" s="14"/>
      <c r="E10" s="15"/>
      <c r="F10" s="16"/>
    </row>
    <row r="11" spans="1:6" x14ac:dyDescent="0.3">
      <c r="A11" s="12" t="s">
        <v>16</v>
      </c>
      <c r="B11" s="13"/>
      <c r="C11" s="13">
        <v>30681</v>
      </c>
      <c r="D11" s="14"/>
      <c r="E11" s="15"/>
      <c r="F11" s="16"/>
    </row>
    <row r="12" spans="1:6" x14ac:dyDescent="0.3">
      <c r="A12" s="6" t="s">
        <v>17</v>
      </c>
      <c r="B12" s="7"/>
      <c r="C12" s="8"/>
      <c r="D12" s="9">
        <f>SUM(C13:C19)+SUM(D22:D48)</f>
        <v>19911730</v>
      </c>
      <c r="E12" s="10" t="s">
        <v>18</v>
      </c>
      <c r="F12" s="16"/>
    </row>
    <row r="13" spans="1:6" x14ac:dyDescent="0.3">
      <c r="A13" s="17" t="s">
        <v>19</v>
      </c>
      <c r="B13" s="18"/>
      <c r="C13" s="19">
        <f>SUM(B14:B17)</f>
        <v>1321566</v>
      </c>
      <c r="D13" s="20"/>
      <c r="E13" s="21"/>
      <c r="F13" s="16"/>
    </row>
    <row r="14" spans="1:6" x14ac:dyDescent="0.3">
      <c r="A14" s="22" t="s">
        <v>20</v>
      </c>
      <c r="B14" s="23">
        <v>94290</v>
      </c>
      <c r="C14" s="24"/>
      <c r="D14" s="24"/>
      <c r="E14" s="25" t="s">
        <v>21</v>
      </c>
      <c r="F14" s="16"/>
    </row>
    <row r="15" spans="1:6" ht="48.6" x14ac:dyDescent="0.3">
      <c r="A15" s="22" t="s">
        <v>22</v>
      </c>
      <c r="B15" s="23">
        <v>882248</v>
      </c>
      <c r="C15" s="24"/>
      <c r="D15" s="24"/>
      <c r="E15" s="25" t="s">
        <v>23</v>
      </c>
      <c r="F15" s="16"/>
    </row>
    <row r="16" spans="1:6" ht="64.8" x14ac:dyDescent="0.3">
      <c r="A16" s="22" t="s">
        <v>24</v>
      </c>
      <c r="B16" s="23">
        <v>77930</v>
      </c>
      <c r="C16" s="24"/>
      <c r="D16" s="24"/>
      <c r="E16" s="25" t="s">
        <v>25</v>
      </c>
      <c r="F16" s="16"/>
    </row>
    <row r="17" spans="1:6" ht="48.6" x14ac:dyDescent="0.3">
      <c r="A17" s="22" t="s">
        <v>26</v>
      </c>
      <c r="B17" s="23">
        <v>267098</v>
      </c>
      <c r="C17" s="24"/>
      <c r="D17" s="24"/>
      <c r="E17" s="25" t="s">
        <v>27</v>
      </c>
      <c r="F17" s="16"/>
    </row>
    <row r="18" spans="1:6" ht="64.8" x14ac:dyDescent="0.3">
      <c r="A18" s="17" t="s">
        <v>28</v>
      </c>
      <c r="B18" s="18"/>
      <c r="C18" s="19">
        <v>183725</v>
      </c>
      <c r="D18" s="20"/>
      <c r="E18" s="26" t="s">
        <v>29</v>
      </c>
      <c r="F18" s="16"/>
    </row>
    <row r="19" spans="1:6" x14ac:dyDescent="0.3">
      <c r="A19" s="17" t="s">
        <v>30</v>
      </c>
      <c r="B19" s="18"/>
      <c r="C19" s="19">
        <f>SUM(B20:B21)</f>
        <v>815042</v>
      </c>
      <c r="D19" s="20"/>
      <c r="E19" s="21"/>
      <c r="F19" s="16"/>
    </row>
    <row r="20" spans="1:6" x14ac:dyDescent="0.3">
      <c r="A20" s="27" t="s">
        <v>31</v>
      </c>
      <c r="B20" s="13">
        <v>252004</v>
      </c>
      <c r="C20" s="28"/>
      <c r="D20" s="19"/>
      <c r="E20" s="29" t="s">
        <v>32</v>
      </c>
      <c r="F20" s="16"/>
    </row>
    <row r="21" spans="1:6" ht="32.4" x14ac:dyDescent="0.3">
      <c r="A21" s="27" t="s">
        <v>33</v>
      </c>
      <c r="B21" s="13">
        <v>563038</v>
      </c>
      <c r="C21" s="28"/>
      <c r="D21" s="19"/>
      <c r="E21" s="30" t="s">
        <v>34</v>
      </c>
      <c r="F21" s="16"/>
    </row>
    <row r="22" spans="1:6" x14ac:dyDescent="0.3">
      <c r="A22" s="31" t="s">
        <v>35</v>
      </c>
      <c r="B22" s="18"/>
      <c r="C22" s="32"/>
      <c r="D22" s="20">
        <f>SUM(C23:C30)</f>
        <v>12361957</v>
      </c>
      <c r="E22" s="33"/>
      <c r="F22" s="16"/>
    </row>
    <row r="23" spans="1:6" x14ac:dyDescent="0.3">
      <c r="A23" s="12" t="s">
        <v>36</v>
      </c>
      <c r="B23" s="34"/>
      <c r="C23" s="14">
        <f>SUM(B24:B29)</f>
        <v>7843878</v>
      </c>
      <c r="D23" s="14"/>
      <c r="E23" s="26" t="s">
        <v>37</v>
      </c>
      <c r="F23" s="35"/>
    </row>
    <row r="24" spans="1:6" x14ac:dyDescent="0.3">
      <c r="A24" s="12" t="s">
        <v>38</v>
      </c>
      <c r="B24" s="13">
        <v>5830700</v>
      </c>
      <c r="C24" s="14"/>
      <c r="D24" s="14"/>
      <c r="E24" s="15" t="s">
        <v>39</v>
      </c>
      <c r="F24" s="35"/>
    </row>
    <row r="25" spans="1:6" x14ac:dyDescent="0.3">
      <c r="A25" s="12" t="s">
        <v>40</v>
      </c>
      <c r="B25" s="13">
        <f>231475+14800</f>
        <v>246275</v>
      </c>
      <c r="C25" s="14"/>
      <c r="D25" s="14"/>
      <c r="E25" s="15" t="s">
        <v>41</v>
      </c>
      <c r="F25" s="36"/>
    </row>
    <row r="26" spans="1:6" ht="48.6" x14ac:dyDescent="0.3">
      <c r="A26" s="12" t="s">
        <v>42</v>
      </c>
      <c r="B26" s="13">
        <v>1017581</v>
      </c>
      <c r="C26" s="14"/>
      <c r="D26" s="14"/>
      <c r="E26" s="26" t="s">
        <v>43</v>
      </c>
      <c r="F26" s="36"/>
    </row>
    <row r="27" spans="1:6" x14ac:dyDescent="0.3">
      <c r="A27" s="12" t="s">
        <v>44</v>
      </c>
      <c r="B27" s="13">
        <f>518119+97120</f>
        <v>615239</v>
      </c>
      <c r="C27" s="14"/>
      <c r="D27" s="14"/>
      <c r="E27" s="15" t="s">
        <v>45</v>
      </c>
      <c r="F27" s="36"/>
    </row>
    <row r="28" spans="1:6" x14ac:dyDescent="0.3">
      <c r="A28" s="12" t="s">
        <v>46</v>
      </c>
      <c r="B28" s="13">
        <v>18740</v>
      </c>
      <c r="C28" s="14"/>
      <c r="D28" s="14"/>
      <c r="E28" s="15" t="s">
        <v>47</v>
      </c>
      <c r="F28" s="36"/>
    </row>
    <row r="29" spans="1:6" ht="32.4" x14ac:dyDescent="0.3">
      <c r="A29" s="12" t="s">
        <v>48</v>
      </c>
      <c r="B29" s="13">
        <v>115343</v>
      </c>
      <c r="C29" s="14"/>
      <c r="D29" s="14"/>
      <c r="E29" s="26" t="s">
        <v>49</v>
      </c>
      <c r="F29" s="37"/>
    </row>
    <row r="30" spans="1:6" x14ac:dyDescent="0.3">
      <c r="A30" s="12" t="s">
        <v>50</v>
      </c>
      <c r="B30" s="34"/>
      <c r="C30" s="14">
        <f>SUM(B31:B35)</f>
        <v>4518079</v>
      </c>
      <c r="D30" s="14"/>
      <c r="E30" s="26" t="s">
        <v>51</v>
      </c>
      <c r="F30" s="37"/>
    </row>
    <row r="31" spans="1:6" ht="32.4" x14ac:dyDescent="0.3">
      <c r="A31" s="12" t="s">
        <v>38</v>
      </c>
      <c r="B31" s="13">
        <v>3919797</v>
      </c>
      <c r="C31" s="14"/>
      <c r="D31" s="14"/>
      <c r="E31" s="26" t="s">
        <v>52</v>
      </c>
      <c r="F31" s="37"/>
    </row>
    <row r="32" spans="1:6" ht="32.4" x14ac:dyDescent="0.3">
      <c r="A32" s="12" t="s">
        <v>53</v>
      </c>
      <c r="B32" s="13">
        <f>354000+30497</f>
        <v>384497</v>
      </c>
      <c r="C32" s="14"/>
      <c r="D32" s="14"/>
      <c r="E32" s="26" t="s">
        <v>54</v>
      </c>
      <c r="F32" s="37"/>
    </row>
    <row r="33" spans="1:6" x14ac:dyDescent="0.3">
      <c r="A33" s="12" t="s">
        <v>46</v>
      </c>
      <c r="B33" s="13">
        <v>15960</v>
      </c>
      <c r="C33" s="14"/>
      <c r="D33" s="14"/>
      <c r="E33" s="15" t="s">
        <v>47</v>
      </c>
      <c r="F33" s="37"/>
    </row>
    <row r="34" spans="1:6" x14ac:dyDescent="0.3">
      <c r="A34" s="12" t="s">
        <v>55</v>
      </c>
      <c r="B34" s="13">
        <v>29786</v>
      </c>
      <c r="C34" s="14"/>
      <c r="D34" s="14"/>
      <c r="E34" s="15" t="s">
        <v>56</v>
      </c>
      <c r="F34" s="37"/>
    </row>
    <row r="35" spans="1:6" ht="32.4" x14ac:dyDescent="0.3">
      <c r="A35" s="12" t="s">
        <v>48</v>
      </c>
      <c r="B35" s="13">
        <v>168039</v>
      </c>
      <c r="C35" s="14"/>
      <c r="D35" s="14"/>
      <c r="E35" s="26" t="s">
        <v>57</v>
      </c>
      <c r="F35" s="1"/>
    </row>
    <row r="36" spans="1:6" x14ac:dyDescent="0.3">
      <c r="A36" s="31" t="s">
        <v>58</v>
      </c>
      <c r="B36" s="18"/>
      <c r="C36" s="32"/>
      <c r="D36" s="20">
        <f>SUM(C37:C47)</f>
        <v>5003185</v>
      </c>
      <c r="E36" s="33"/>
      <c r="F36" s="37"/>
    </row>
    <row r="37" spans="1:6" x14ac:dyDescent="0.3">
      <c r="A37" s="38" t="s">
        <v>59</v>
      </c>
      <c r="B37" s="18"/>
      <c r="C37" s="39">
        <f>SUM(B38:B43)</f>
        <v>4491020</v>
      </c>
      <c r="D37" s="20"/>
      <c r="E37" s="33"/>
      <c r="F37" s="1"/>
    </row>
    <row r="38" spans="1:6" x14ac:dyDescent="0.3">
      <c r="A38" s="12" t="s">
        <v>60</v>
      </c>
      <c r="B38" s="13">
        <v>1144655</v>
      </c>
      <c r="C38" s="14"/>
      <c r="D38" s="14"/>
      <c r="E38" s="15" t="s">
        <v>61</v>
      </c>
      <c r="F38" s="1"/>
    </row>
    <row r="39" spans="1:6" ht="32.4" x14ac:dyDescent="0.3">
      <c r="A39" s="12" t="s">
        <v>62</v>
      </c>
      <c r="B39" s="13">
        <v>906000</v>
      </c>
      <c r="C39" s="14"/>
      <c r="D39" s="14"/>
      <c r="E39" s="26" t="s">
        <v>63</v>
      </c>
      <c r="F39" s="37"/>
    </row>
    <row r="40" spans="1:6" x14ac:dyDescent="0.3">
      <c r="A40" s="12" t="s">
        <v>64</v>
      </c>
      <c r="B40" s="13">
        <v>400000</v>
      </c>
      <c r="C40" s="14"/>
      <c r="D40" s="14"/>
      <c r="E40" s="15" t="s">
        <v>65</v>
      </c>
      <c r="F40" s="37"/>
    </row>
    <row r="41" spans="1:6" x14ac:dyDescent="0.3">
      <c r="A41" s="12" t="s">
        <v>66</v>
      </c>
      <c r="B41" s="13">
        <v>1200000</v>
      </c>
      <c r="C41" s="14"/>
      <c r="D41" s="14"/>
      <c r="E41" s="15" t="s">
        <v>67</v>
      </c>
      <c r="F41" s="37"/>
    </row>
    <row r="42" spans="1:6" ht="48.6" x14ac:dyDescent="0.3">
      <c r="A42" s="12" t="s">
        <v>68</v>
      </c>
      <c r="B42" s="13">
        <v>667620</v>
      </c>
      <c r="C42" s="14"/>
      <c r="D42" s="14"/>
      <c r="E42" s="26" t="s">
        <v>69</v>
      </c>
      <c r="F42" s="37"/>
    </row>
    <row r="43" spans="1:6" ht="48.6" x14ac:dyDescent="0.3">
      <c r="A43" s="12" t="s">
        <v>70</v>
      </c>
      <c r="B43" s="13">
        <f>105000+67745</f>
        <v>172745</v>
      </c>
      <c r="C43" s="14"/>
      <c r="D43" s="14"/>
      <c r="E43" s="26" t="s">
        <v>71</v>
      </c>
      <c r="F43" s="1"/>
    </row>
    <row r="44" spans="1:6" x14ac:dyDescent="0.3">
      <c r="A44" s="12" t="s">
        <v>77</v>
      </c>
      <c r="B44" s="13"/>
      <c r="C44" s="14">
        <v>18165</v>
      </c>
      <c r="D44" s="14"/>
      <c r="E44" s="26" t="s">
        <v>78</v>
      </c>
      <c r="F44" s="37"/>
    </row>
    <row r="45" spans="1:6" x14ac:dyDescent="0.3">
      <c r="A45" s="12" t="s">
        <v>72</v>
      </c>
      <c r="B45" s="13"/>
      <c r="C45" s="14">
        <f>SUM(B46:B47)</f>
        <v>494000</v>
      </c>
      <c r="D45" s="14"/>
      <c r="E45" s="15"/>
      <c r="F45" s="37"/>
    </row>
    <row r="46" spans="1:6" x14ac:dyDescent="0.3">
      <c r="A46" s="12" t="s">
        <v>73</v>
      </c>
      <c r="B46" s="13">
        <v>56000</v>
      </c>
      <c r="C46" s="14"/>
      <c r="D46" s="14"/>
      <c r="E46" s="15" t="s">
        <v>74</v>
      </c>
      <c r="F46" s="37"/>
    </row>
    <row r="47" spans="1:6" x14ac:dyDescent="0.3">
      <c r="A47" s="12" t="s">
        <v>75</v>
      </c>
      <c r="B47" s="13">
        <v>438000</v>
      </c>
      <c r="C47" s="14"/>
      <c r="D47" s="14"/>
      <c r="E47" s="26" t="s">
        <v>76</v>
      </c>
      <c r="F47" s="37"/>
    </row>
    <row r="48" spans="1:6" x14ac:dyDescent="0.3">
      <c r="A48" s="31" t="s">
        <v>79</v>
      </c>
      <c r="B48" s="18"/>
      <c r="C48" s="32"/>
      <c r="D48" s="20">
        <f>SUM(B49:B50)</f>
        <v>226255</v>
      </c>
      <c r="E48" s="33"/>
      <c r="F48" s="37"/>
    </row>
    <row r="49" spans="1:6" ht="48.6" x14ac:dyDescent="0.3">
      <c r="A49" s="12" t="s">
        <v>80</v>
      </c>
      <c r="B49" s="40">
        <v>52137</v>
      </c>
      <c r="C49" s="14"/>
      <c r="D49" s="14"/>
      <c r="E49" s="26" t="s">
        <v>81</v>
      </c>
      <c r="F49" s="37"/>
    </row>
    <row r="50" spans="1:6" ht="32.4" x14ac:dyDescent="0.3">
      <c r="A50" s="12" t="s">
        <v>77</v>
      </c>
      <c r="B50" s="40">
        <v>174118</v>
      </c>
      <c r="C50" s="14"/>
      <c r="D50" s="14"/>
      <c r="E50" s="26" t="s">
        <v>82</v>
      </c>
      <c r="F50" s="37"/>
    </row>
    <row r="51" spans="1:6" x14ac:dyDescent="0.3">
      <c r="A51" s="41" t="s">
        <v>83</v>
      </c>
      <c r="B51" s="7"/>
      <c r="C51" s="9"/>
      <c r="D51" s="9">
        <f>D5-D12</f>
        <v>0</v>
      </c>
      <c r="E51" s="42"/>
      <c r="F51" s="37"/>
    </row>
    <row r="52" spans="1:6" x14ac:dyDescent="0.3">
      <c r="A52" s="43"/>
      <c r="B52" s="44"/>
      <c r="C52" s="45"/>
      <c r="D52" s="45"/>
      <c r="E52" s="46"/>
      <c r="F52" s="37"/>
    </row>
    <row r="53" spans="1:6" x14ac:dyDescent="0.3">
      <c r="A53" s="43"/>
      <c r="B53" s="44"/>
      <c r="C53" s="45"/>
      <c r="D53" s="45"/>
      <c r="E53" s="46"/>
    </row>
    <row r="54" spans="1:6" x14ac:dyDescent="0.3">
      <c r="A54" s="43"/>
      <c r="B54" s="44"/>
      <c r="C54" s="45"/>
      <c r="D54" s="45"/>
      <c r="E54" s="46"/>
    </row>
    <row r="55" spans="1:6" x14ac:dyDescent="0.3">
      <c r="A55" s="43"/>
      <c r="B55" s="44"/>
      <c r="C55" s="45"/>
      <c r="D55" s="45"/>
      <c r="E55" s="46"/>
    </row>
    <row r="56" spans="1:6" x14ac:dyDescent="0.3">
      <c r="A56" s="43"/>
      <c r="B56" s="44"/>
      <c r="C56" s="45"/>
      <c r="D56" s="45"/>
      <c r="E56" s="46"/>
    </row>
    <row r="57" spans="1:6" x14ac:dyDescent="0.3">
      <c r="A57" s="43"/>
      <c r="B57" s="44"/>
      <c r="C57" s="45"/>
      <c r="D57" s="45"/>
      <c r="E57" s="46"/>
    </row>
    <row r="58" spans="1:6" x14ac:dyDescent="0.3">
      <c r="A58" s="43"/>
      <c r="B58" s="44"/>
      <c r="C58" s="45"/>
      <c r="D58" s="45"/>
      <c r="E58" s="46"/>
    </row>
    <row r="59" spans="1:6" x14ac:dyDescent="0.3">
      <c r="A59" s="43"/>
      <c r="B59" s="44"/>
      <c r="C59" s="45"/>
      <c r="D59" s="45"/>
      <c r="E59" s="46"/>
    </row>
    <row r="60" spans="1:6" x14ac:dyDescent="0.3">
      <c r="A60" s="43"/>
      <c r="B60" s="44"/>
      <c r="C60" s="45"/>
      <c r="D60" s="45"/>
      <c r="E60" s="46"/>
    </row>
  </sheetData>
  <mergeCells count="3">
    <mergeCell ref="A1:E1"/>
    <mergeCell ref="A2:E2"/>
    <mergeCell ref="A3:E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第 &amp;P 頁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18-結案收支</vt:lpstr>
      <vt:lpstr>'18-結案收支'!Print_Titles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碧玉</dc:creator>
  <cp:lastModifiedBy>碧玉</cp:lastModifiedBy>
  <dcterms:created xsi:type="dcterms:W3CDTF">2022-05-24T08:36:17Z</dcterms:created>
  <dcterms:modified xsi:type="dcterms:W3CDTF">2022-05-24T09:35:36Z</dcterms:modified>
</cp:coreProperties>
</file>